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/>
  <mc:AlternateContent xmlns:mc="http://schemas.openxmlformats.org/markup-compatibility/2006">
    <mc:Choice Requires="x15">
      <x15ac:absPath xmlns:x15ac="http://schemas.microsoft.com/office/spreadsheetml/2010/11/ac" url="/Users/bejazzbern/Dropbox/BeJazz/SDJ/Corona/Ausfallsentschädigung/"/>
    </mc:Choice>
  </mc:AlternateContent>
  <xr:revisionPtr revIDLastSave="0" documentId="13_ncr:1_{F4833208-F2AD-7B40-9BCE-ACBF24FBF67F}" xr6:coauthVersionLast="45" xr6:coauthVersionMax="45" xr10:uidLastSave="{00000000-0000-0000-0000-000000000000}"/>
  <bookViews>
    <workbookView xWindow="540" yWindow="1420" windowWidth="41320" windowHeight="20000" activeTab="1" xr2:uid="{00000000-000D-0000-FFFF-FFFF00000000}"/>
  </bookViews>
  <sheets>
    <sheet name="Zusammenzug" sheetId="3" r:id="rId1"/>
    <sheet name="Details" sheetId="5" r:id="rId2"/>
    <sheet name="Erläuternde Grafik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  <c r="T15" i="5"/>
  <c r="T14" i="5"/>
  <c r="T12" i="5"/>
  <c r="T11" i="5"/>
  <c r="T10" i="5"/>
  <c r="T9" i="5"/>
  <c r="T8" i="5"/>
  <c r="G7" i="5"/>
  <c r="G6" i="5"/>
  <c r="G5" i="5"/>
  <c r="G4" i="5"/>
  <c r="G3" i="5"/>
  <c r="G2" i="5"/>
  <c r="P14" i="5"/>
  <c r="P17" i="5"/>
  <c r="F38" i="3"/>
  <c r="F34" i="3"/>
  <c r="E20" i="3"/>
  <c r="E18" i="3"/>
  <c r="G17" i="5"/>
  <c r="E16" i="3"/>
  <c r="E14" i="3"/>
  <c r="V17" i="5"/>
  <c r="U17" i="5"/>
  <c r="Q17" i="5"/>
  <c r="O17" i="5"/>
  <c r="L17" i="5"/>
  <c r="K17" i="5"/>
  <c r="J17" i="5"/>
  <c r="E26" i="3"/>
  <c r="I17" i="5"/>
  <c r="H17" i="5"/>
  <c r="F17" i="5"/>
  <c r="E17" i="5"/>
  <c r="T7" i="5"/>
  <c r="T6" i="5"/>
  <c r="R5" i="5"/>
  <c r="N5" i="5"/>
  <c r="T5" i="5"/>
  <c r="S4" i="5"/>
  <c r="S17" i="5"/>
  <c r="R4" i="5"/>
  <c r="R17" i="5"/>
  <c r="N4" i="5"/>
  <c r="T3" i="5"/>
  <c r="T2" i="5"/>
  <c r="T4" i="5"/>
  <c r="T17" i="5"/>
  <c r="F32" i="3"/>
  <c r="N17" i="5"/>
  <c r="F46" i="3"/>
  <c r="E44" i="3"/>
  <c r="E48" i="3"/>
</calcChain>
</file>

<file path=xl/sharedStrings.xml><?xml version="1.0" encoding="utf-8"?>
<sst xmlns="http://schemas.openxmlformats.org/spreadsheetml/2006/main" count="129" uniqueCount="107">
  <si>
    <t>1.</t>
  </si>
  <si>
    <t>1.1</t>
  </si>
  <si>
    <t>1.2</t>
  </si>
  <si>
    <t>2.1</t>
  </si>
  <si>
    <t>3.1</t>
  </si>
  <si>
    <t>3.2</t>
  </si>
  <si>
    <t>3.3</t>
  </si>
  <si>
    <t>1.3</t>
  </si>
  <si>
    <t>Kommentar (kurz u. stichwortartig)</t>
  </si>
  <si>
    <t>1.4</t>
  </si>
  <si>
    <t>Finanzielle Prüfung</t>
  </si>
  <si>
    <t>Berechnung finanzieller Schaden</t>
  </si>
  <si>
    <t>Schadensdeckung durch Privatversicherer</t>
  </si>
  <si>
    <t>weitere Entschädigungen</t>
  </si>
  <si>
    <t>Ertrags-minderung</t>
  </si>
  <si>
    <t>Aufwands-minderung</t>
  </si>
  <si>
    <t>Ungedeckter Schaden</t>
  </si>
  <si>
    <t>Berechnungsgrundlage: Budgtierte Einnahmen</t>
  </si>
  <si>
    <t>abzüglich Aufwandminderung</t>
  </si>
  <si>
    <t>Nicht ausbezahlte Drittmittel (Sponsoring, Spenden etc.)</t>
  </si>
  <si>
    <t xml:space="preserve">Allfällige Zusatzkosten aufgrund COVID-19 </t>
  </si>
  <si>
    <t>3</t>
  </si>
  <si>
    <t>3.4</t>
  </si>
  <si>
    <t>Ertragsminderung und allfällige Zusatzkosten</t>
  </si>
  <si>
    <t>Nicht vorhersehbare Zusatzkosten aufgrund COVID-19 (bspw. verlängerte Programmdauer durch Verschiebung)</t>
  </si>
  <si>
    <t>Nicht erzielte Ticketverkäufe</t>
  </si>
  <si>
    <t>Nicht erzielte Einnahmen aus Vermietung (bspw. von Räumen, Technik, Veranstaltungsmaterial)</t>
  </si>
  <si>
    <t>2.</t>
  </si>
  <si>
    <t>4.</t>
  </si>
  <si>
    <t>4.1</t>
  </si>
  <si>
    <t>4.2</t>
  </si>
  <si>
    <t>4.3</t>
  </si>
  <si>
    <t>Nicht erzielte Einnahmen aus Gastronomie / Shop (sofern Teil des Kulturunternehmens und der geplanten Kulturanlässe). Bitte nur Nettoerträge angeben (bspw. Barumsätze ohne Materialeinkauf).</t>
  </si>
  <si>
    <r>
      <t xml:space="preserve">Ertragsminderung </t>
    </r>
    <r>
      <rPr>
        <sz val="11"/>
        <rFont val="Arial"/>
        <family val="2"/>
        <scheme val="minor"/>
      </rPr>
      <t>(Entgangene Einnahmen)</t>
    </r>
  </si>
  <si>
    <r>
      <rPr>
        <b/>
        <sz val="11"/>
        <rFont val="Arial"/>
        <family val="2"/>
        <scheme val="minor"/>
      </rPr>
      <t>Aufwandminderung</t>
    </r>
    <r>
      <rPr>
        <sz val="11"/>
        <rFont val="Arial"/>
        <family val="2"/>
        <scheme val="minor"/>
      </rPr>
      <t xml:space="preserve"> </t>
    </r>
  </si>
  <si>
    <t>Nicht angefallene Kosten (Minderkosten wegen Corona, z.B. keine Fahrkosten, Reduktion Personalkosten aufgrund Kurzarbeitsentschädigung* usw.)</t>
  </si>
  <si>
    <t>Vorgesehene/eingegangene Kurzarbeitsentschädigung/ Erwerbsausfallentschädigung</t>
  </si>
  <si>
    <t>* Differenz von Kurzarbeitsentschädigung (unter 3.2) und budgetierten Personalkosten (in der Regel 20%, sofern der Arbeitgeber nicht freiwillig den vollen Lohn auszahlt)</t>
  </si>
  <si>
    <t>Datum</t>
  </si>
  <si>
    <t>Zusatzkosten</t>
  </si>
  <si>
    <t>Rückfragen: Name, Tel. E-Mail</t>
  </si>
  <si>
    <t>Ausfallentschädigung [Name Kulturunternehmen]</t>
  </si>
  <si>
    <t>Event</t>
  </si>
  <si>
    <t>Event-Art</t>
  </si>
  <si>
    <t>Status</t>
  </si>
  <si>
    <t>Ertrags-minderung Tickets</t>
  </si>
  <si>
    <t>Umsatz-Ausfall Gastro</t>
  </si>
  <si>
    <t>Ertrags-minderung Gastro</t>
  </si>
  <si>
    <t>Ertrags-minderung Miete</t>
  </si>
  <si>
    <t>Ertrags-minderung Drittmittel</t>
  </si>
  <si>
    <t>Zusatz-kosten</t>
  </si>
  <si>
    <t>Sparen Gagen/ Spesen</t>
  </si>
  <si>
    <t>Sparen Hotel</t>
  </si>
  <si>
    <t>Anzahl Musiker* innen</t>
  </si>
  <si>
    <t>Sparen Catering</t>
  </si>
  <si>
    <t>Sparen Suisa</t>
  </si>
  <si>
    <t>Sparen Quellen-steuer</t>
  </si>
  <si>
    <t>Ausfall Kosten</t>
  </si>
  <si>
    <t>Entschädi-gung Kurzarbeit</t>
  </si>
  <si>
    <t>Weitere Entschädi-gung</t>
  </si>
  <si>
    <t>Bemerkung</t>
  </si>
  <si>
    <t>XX.XX.20</t>
  </si>
  <si>
    <t>Band 1</t>
  </si>
  <si>
    <t>Öffentliches Konzert</t>
  </si>
  <si>
    <t>kein Impakt</t>
  </si>
  <si>
    <t>YY.YY.20</t>
  </si>
  <si>
    <t>Band 2</t>
  </si>
  <si>
    <t>weniger Publikum</t>
  </si>
  <si>
    <t>1/2 der erwarteten Besucher*innen</t>
  </si>
  <si>
    <t>ZZ.ZZ.20</t>
  </si>
  <si>
    <t>Band 3</t>
  </si>
  <si>
    <t>abgesagt</t>
  </si>
  <si>
    <t>Band 4</t>
  </si>
  <si>
    <t>offen</t>
  </si>
  <si>
    <t>Firma 1</t>
  </si>
  <si>
    <t>Vermietung m. Bar</t>
  </si>
  <si>
    <t>Firma 2</t>
  </si>
  <si>
    <t>Vermietung o. Bar</t>
  </si>
  <si>
    <t>Sponsoring</t>
  </si>
  <si>
    <t>Ausfall Drittmittel</t>
  </si>
  <si>
    <t>Ausfall</t>
  </si>
  <si>
    <t>Unterstützungsbeitrag</t>
  </si>
  <si>
    <t>Abonnemente</t>
  </si>
  <si>
    <t>Teilrückzahlung</t>
  </si>
  <si>
    <t>Spesen Personal Home-Office</t>
  </si>
  <si>
    <t>ausbezahlt</t>
  </si>
  <si>
    <t>Verlängerte Programmdauer</t>
  </si>
  <si>
    <t>geplant</t>
  </si>
  <si>
    <t>Mai-Juni</t>
  </si>
  <si>
    <t>Programmflyer Mai-Juni</t>
  </si>
  <si>
    <t>April</t>
  </si>
  <si>
    <t>Kurzarbeitsentschädigung</t>
  </si>
  <si>
    <t>Entschädigung</t>
  </si>
  <si>
    <t>beantragt</t>
  </si>
  <si>
    <t>Weitere Entschädigung XY</t>
  </si>
  <si>
    <t>bestätigt</t>
  </si>
  <si>
    <t>Mär-Aug</t>
  </si>
  <si>
    <t>Total</t>
  </si>
  <si>
    <t>Sparen Personal Selbst-ständige</t>
  </si>
  <si>
    <t>Kein Programmdruck &amp; -versand</t>
  </si>
  <si>
    <t>2 zusätzliche Konzerte im Herbst</t>
  </si>
  <si>
    <t xml:space="preserve">siehe Tabellenblatt «Details»		</t>
  </si>
  <si>
    <t>siehe Tabellenblatt «Details»</t>
  </si>
  <si>
    <t>keine Versicherungsdeckung</t>
  </si>
  <si>
    <t>Sparen Personal Kurzarbeit 20%*</t>
  </si>
  <si>
    <t>* Differenz von Kurzarbeitsentschädigung (Spalte U) und budgetierten Personalkosten (in der Regel 20%, sofern der Arbeitgeber nicht freiwillig den vollen Lohn auszahlt)</t>
  </si>
  <si>
    <t>Sparen Diverses (Backline, Promo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</si>
</sst>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9"/>
      <color theme="1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1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4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14" fontId="10" fillId="0" borderId="10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4" fontId="11" fillId="0" borderId="13" xfId="0" applyNumberFormat="1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3" fontId="11" fillId="3" borderId="14" xfId="0" applyNumberFormat="1" applyFont="1" applyFill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center" vertical="top"/>
    </xf>
    <xf numFmtId="3" fontId="11" fillId="0" borderId="14" xfId="0" applyNumberFormat="1" applyFont="1" applyBorder="1" applyAlignment="1">
      <alignment horizontal="right" vertical="top"/>
    </xf>
    <xf numFmtId="3" fontId="12" fillId="0" borderId="14" xfId="0" applyNumberFormat="1" applyFont="1" applyBorder="1" applyAlignment="1">
      <alignment horizontal="right" vertical="top"/>
    </xf>
    <xf numFmtId="3" fontId="11" fillId="4" borderId="14" xfId="0" applyNumberFormat="1" applyFont="1" applyFill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14" fontId="11" fillId="0" borderId="8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horizontal="right" vertical="top"/>
    </xf>
    <xf numFmtId="3" fontId="11" fillId="4" borderId="1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/>
    </xf>
    <xf numFmtId="0" fontId="11" fillId="0" borderId="9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/>
    </xf>
    <xf numFmtId="14" fontId="11" fillId="0" borderId="16" xfId="0" applyNumberFormat="1" applyFont="1" applyBorder="1" applyAlignment="1">
      <alignment horizontal="left" vertical="top"/>
    </xf>
    <xf numFmtId="49" fontId="11" fillId="0" borderId="17" xfId="0" applyNumberFormat="1" applyFont="1" applyBorder="1" applyAlignment="1">
      <alignment horizontal="left" vertical="top"/>
    </xf>
    <xf numFmtId="49" fontId="11" fillId="0" borderId="17" xfId="0" applyNumberFormat="1" applyFont="1" applyBorder="1" applyAlignment="1">
      <alignment horizontal="left" vertical="top" wrapText="1"/>
    </xf>
    <xf numFmtId="3" fontId="11" fillId="0" borderId="17" xfId="0" applyNumberFormat="1" applyFont="1" applyBorder="1" applyAlignment="1">
      <alignment horizontal="right" vertical="top"/>
    </xf>
    <xf numFmtId="3" fontId="11" fillId="0" borderId="17" xfId="0" applyNumberFormat="1" applyFont="1" applyBorder="1" applyAlignment="1">
      <alignment vertical="top"/>
    </xf>
    <xf numFmtId="3" fontId="12" fillId="0" borderId="17" xfId="0" applyNumberFormat="1" applyFont="1" applyBorder="1" applyAlignment="1">
      <alignment horizontal="right" vertical="top"/>
    </xf>
    <xf numFmtId="3" fontId="11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3" fontId="10" fillId="3" borderId="11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3" fontId="11" fillId="4" borderId="1" xfId="0" applyNumberFormat="1" applyFont="1" applyFill="1" applyBorder="1" applyAlignment="1">
      <alignment horizontal="right" vertical="top"/>
    </xf>
    <xf numFmtId="3" fontId="11" fillId="4" borderId="17" xfId="0" applyNumberFormat="1" applyFont="1" applyFill="1" applyBorder="1" applyAlignment="1">
      <alignment horizontal="right" vertical="top"/>
    </xf>
    <xf numFmtId="3" fontId="12" fillId="4" borderId="14" xfId="0" applyNumberFormat="1" applyFont="1" applyFill="1" applyBorder="1" applyAlignment="1">
      <alignment horizontal="right" vertical="top" wrapText="1"/>
    </xf>
    <xf numFmtId="3" fontId="0" fillId="4" borderId="14" xfId="0" applyNumberForma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 vertical="top" wrapText="1"/>
    </xf>
    <xf numFmtId="3" fontId="0" fillId="4" borderId="1" xfId="0" applyNumberFormat="1" applyFill="1" applyBorder="1" applyAlignment="1">
      <alignment horizontal="right" vertical="top" wrapText="1"/>
    </xf>
    <xf numFmtId="3" fontId="0" fillId="4" borderId="1" xfId="0" applyNumberFormat="1" applyFill="1" applyBorder="1" applyAlignment="1">
      <alignment horizontal="right" vertical="top"/>
    </xf>
    <xf numFmtId="3" fontId="12" fillId="4" borderId="1" xfId="0" applyNumberFormat="1" applyFont="1" applyFill="1" applyBorder="1" applyAlignment="1">
      <alignment horizontal="right" vertical="top"/>
    </xf>
    <xf numFmtId="3" fontId="12" fillId="4" borderId="17" xfId="0" applyNumberFormat="1" applyFont="1" applyFill="1" applyBorder="1" applyAlignment="1">
      <alignment horizontal="right" vertical="top"/>
    </xf>
    <xf numFmtId="3" fontId="0" fillId="4" borderId="17" xfId="0" applyNumberFormat="1" applyFill="1" applyBorder="1" applyAlignment="1">
      <alignment horizontal="right" vertical="top"/>
    </xf>
    <xf numFmtId="3" fontId="11" fillId="3" borderId="1" xfId="0" applyNumberFormat="1" applyFont="1" applyFill="1" applyBorder="1" applyAlignment="1">
      <alignment horizontal="right"/>
    </xf>
    <xf numFmtId="3" fontId="11" fillId="3" borderId="17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/>
    </xf>
    <xf numFmtId="49" fontId="0" fillId="0" borderId="0" xfId="0" applyNumberForma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49" fontId="0" fillId="0" borderId="0" xfId="0" applyNumberFormat="1" applyFill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/>
    </xf>
    <xf numFmtId="4" fontId="0" fillId="4" borderId="1" xfId="0" applyNumberForma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 applyProtection="1">
      <alignment horizontal="right" vertical="top"/>
      <protection locked="0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 applyProtection="1">
      <alignment horizontal="center" vertical="top" wrapText="1"/>
      <protection locked="0"/>
    </xf>
    <xf numFmtId="4" fontId="1" fillId="5" borderId="1" xfId="0" applyNumberFormat="1" applyFont="1" applyFill="1" applyBorder="1" applyAlignment="1">
      <alignment horizontal="right" vertical="top"/>
    </xf>
    <xf numFmtId="49" fontId="0" fillId="0" borderId="6" xfId="0" applyNumberForma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vertical="top" wrapText="1"/>
    </xf>
    <xf numFmtId="49" fontId="6" fillId="4" borderId="5" xfId="0" applyNumberFormat="1" applyFont="1" applyFill="1" applyBorder="1" applyAlignment="1">
      <alignment vertical="top" wrapText="1"/>
    </xf>
    <xf numFmtId="49" fontId="6" fillId="3" borderId="5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7" fillId="5" borderId="5" xfId="0" applyNumberFormat="1" applyFont="1" applyFill="1" applyBorder="1" applyAlignment="1">
      <alignment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/>
    <xf numFmtId="3" fontId="12" fillId="3" borderId="14" xfId="0" applyNumberFormat="1" applyFont="1" applyFill="1" applyBorder="1" applyAlignment="1">
      <alignment horizontal="right" vertical="top" wrapText="1"/>
    </xf>
    <xf numFmtId="3" fontId="12" fillId="3" borderId="1" xfId="0" applyNumberFormat="1" applyFont="1" applyFill="1" applyBorder="1" applyAlignment="1">
      <alignment horizontal="right" vertical="top" wrapText="1"/>
    </xf>
    <xf numFmtId="3" fontId="10" fillId="4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6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140971</xdr:colOff>
      <xdr:row>47</xdr:row>
      <xdr:rowOff>65603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28571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JI">
  <a:themeElements>
    <a:clrScheme name="DJI">
      <a:dk1>
        <a:srgbClr val="000000"/>
      </a:dk1>
      <a:lt1>
        <a:srgbClr val="FFFFFF"/>
      </a:lt1>
      <a:dk2>
        <a:srgbClr val="333333"/>
      </a:dk2>
      <a:lt2>
        <a:srgbClr val="EAEAEA"/>
      </a:lt2>
      <a:accent1>
        <a:srgbClr val="006AD4"/>
      </a:accent1>
      <a:accent2>
        <a:srgbClr val="00ADEE"/>
      </a:accent2>
      <a:accent3>
        <a:srgbClr val="004B96"/>
      </a:accent3>
      <a:accent4>
        <a:srgbClr val="9DCEFF"/>
      </a:accent4>
      <a:accent5>
        <a:srgbClr val="92001C"/>
      </a:accent5>
      <a:accent6>
        <a:srgbClr val="E2AC00"/>
      </a:accent6>
      <a:hlink>
        <a:srgbClr val="006AD4"/>
      </a:hlink>
      <a:folHlink>
        <a:srgbClr val="006AD4"/>
      </a:folHlink>
    </a:clrScheme>
    <a:fontScheme name="J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3:J52"/>
  <sheetViews>
    <sheetView topLeftCell="B12" zoomScale="90" zoomScaleNormal="90" workbookViewId="0">
      <selection activeCell="B3" sqref="B3:H3"/>
    </sheetView>
  </sheetViews>
  <sheetFormatPr baseColWidth="10" defaultRowHeight="14" x14ac:dyDescent="0.15"/>
  <cols>
    <col min="1" max="1" width="5.1640625" style="73" customWidth="1"/>
    <col min="2" max="2" width="6.33203125" style="74" customWidth="1"/>
    <col min="3" max="3" width="44.83203125" style="75" customWidth="1"/>
    <col min="4" max="4" width="4.6640625" style="73" customWidth="1"/>
    <col min="5" max="5" width="10.1640625" style="73" customWidth="1"/>
    <col min="6" max="6" width="10.6640625" style="73" customWidth="1"/>
    <col min="7" max="7" width="4.83203125" style="76" customWidth="1"/>
    <col min="8" max="8" width="32.6640625" style="77" customWidth="1"/>
    <col min="9" max="16384" width="10.83203125" style="73"/>
  </cols>
  <sheetData>
    <row r="3" spans="2:10" s="78" customFormat="1" ht="64.5" customHeight="1" x14ac:dyDescent="0.15">
      <c r="B3" s="138" t="s">
        <v>41</v>
      </c>
      <c r="C3" s="139"/>
      <c r="D3" s="140"/>
      <c r="E3" s="140"/>
      <c r="F3" s="140"/>
      <c r="G3" s="140"/>
      <c r="H3" s="140"/>
    </row>
    <row r="5" spans="2:10" ht="30" x14ac:dyDescent="0.15">
      <c r="B5" s="141" t="s">
        <v>10</v>
      </c>
      <c r="C5" s="142"/>
      <c r="D5" s="70"/>
      <c r="E5" s="71" t="s">
        <v>14</v>
      </c>
      <c r="F5" s="71" t="s">
        <v>15</v>
      </c>
      <c r="G5" s="72"/>
      <c r="H5" s="114" t="s">
        <v>8</v>
      </c>
    </row>
    <row r="7" spans="2:10" x14ac:dyDescent="0.15">
      <c r="B7" s="143" t="s">
        <v>17</v>
      </c>
      <c r="C7" s="144"/>
    </row>
    <row r="8" spans="2:10" x14ac:dyDescent="0.15">
      <c r="B8" s="79"/>
      <c r="C8" s="80"/>
    </row>
    <row r="9" spans="2:10" x14ac:dyDescent="0.15">
      <c r="E9" s="1"/>
      <c r="F9" s="1"/>
    </row>
    <row r="10" spans="2:10" x14ac:dyDescent="0.15">
      <c r="B10" s="145" t="s">
        <v>11</v>
      </c>
      <c r="C10" s="146"/>
      <c r="E10" s="2"/>
      <c r="F10" s="2"/>
    </row>
    <row r="11" spans="2:10" x14ac:dyDescent="0.15">
      <c r="B11" s="81"/>
      <c r="C11" s="82"/>
      <c r="E11" s="1"/>
      <c r="F11" s="1"/>
    </row>
    <row r="12" spans="2:10" ht="15" x14ac:dyDescent="0.15">
      <c r="B12" s="125" t="s">
        <v>0</v>
      </c>
      <c r="C12" s="126" t="s">
        <v>33</v>
      </c>
      <c r="E12" s="3"/>
      <c r="F12" s="3"/>
      <c r="H12" s="97"/>
      <c r="J12" s="84"/>
    </row>
    <row r="13" spans="2:10" x14ac:dyDescent="0.15">
      <c r="B13" s="81"/>
      <c r="C13" s="83"/>
      <c r="E13" s="3"/>
      <c r="F13" s="3"/>
      <c r="H13" s="85"/>
      <c r="J13" s="84"/>
    </row>
    <row r="14" spans="2:10" ht="15" x14ac:dyDescent="0.15">
      <c r="B14" s="125" t="s">
        <v>1</v>
      </c>
      <c r="C14" s="127" t="s">
        <v>25</v>
      </c>
      <c r="E14" s="116">
        <f>SUM(Details!E17)</f>
        <v>2500</v>
      </c>
      <c r="F14" s="117"/>
      <c r="H14" s="112" t="s">
        <v>101</v>
      </c>
      <c r="J14" s="84"/>
    </row>
    <row r="15" spans="2:10" x14ac:dyDescent="0.15">
      <c r="B15" s="81"/>
      <c r="C15" s="83"/>
      <c r="E15" s="3"/>
      <c r="F15" s="115"/>
      <c r="H15" s="86"/>
      <c r="J15" s="84"/>
    </row>
    <row r="16" spans="2:10" ht="74" customHeight="1" x14ac:dyDescent="0.15">
      <c r="B16" s="125" t="s">
        <v>2</v>
      </c>
      <c r="C16" s="127" t="s">
        <v>32</v>
      </c>
      <c r="E16" s="116">
        <f>SUM(Details!G17)</f>
        <v>1533.333333333333</v>
      </c>
      <c r="F16" s="118"/>
      <c r="H16" s="112" t="s">
        <v>101</v>
      </c>
      <c r="J16" s="84"/>
    </row>
    <row r="17" spans="2:10" x14ac:dyDescent="0.15">
      <c r="B17" s="81"/>
      <c r="C17" s="83"/>
      <c r="E17" s="3"/>
      <c r="F17" s="115"/>
      <c r="H17" s="86"/>
      <c r="J17" s="84"/>
    </row>
    <row r="18" spans="2:10" ht="30" customHeight="1" x14ac:dyDescent="0.15">
      <c r="B18" s="125" t="s">
        <v>7</v>
      </c>
      <c r="C18" s="127" t="s">
        <v>26</v>
      </c>
      <c r="E18" s="116">
        <f>SUM(Details!H17)</f>
        <v>2000</v>
      </c>
      <c r="F18" s="118"/>
      <c r="H18" s="112" t="s">
        <v>101</v>
      </c>
    </row>
    <row r="19" spans="2:10" x14ac:dyDescent="0.15">
      <c r="B19" s="81"/>
      <c r="C19" s="82"/>
      <c r="E19" s="7"/>
      <c r="F19" s="7"/>
      <c r="H19" s="87"/>
    </row>
    <row r="20" spans="2:10" ht="30" customHeight="1" x14ac:dyDescent="0.15">
      <c r="B20" s="125" t="s">
        <v>9</v>
      </c>
      <c r="C20" s="127" t="s">
        <v>19</v>
      </c>
      <c r="E20" s="116">
        <f>SUM(Details!I17)</f>
        <v>17000</v>
      </c>
      <c r="F20" s="118"/>
      <c r="H20" s="112" t="s">
        <v>101</v>
      </c>
    </row>
    <row r="21" spans="2:10" x14ac:dyDescent="0.15">
      <c r="B21" s="88"/>
      <c r="C21" s="89"/>
      <c r="E21" s="3"/>
      <c r="F21" s="7"/>
      <c r="H21" s="69"/>
    </row>
    <row r="22" spans="2:10" x14ac:dyDescent="0.15">
      <c r="B22" s="90"/>
      <c r="C22" s="91"/>
      <c r="E22" s="3"/>
      <c r="F22" s="7"/>
      <c r="H22" s="69"/>
    </row>
    <row r="23" spans="2:10" x14ac:dyDescent="0.15">
      <c r="B23" s="94"/>
      <c r="C23" s="95"/>
      <c r="E23" s="3"/>
      <c r="F23" s="7"/>
      <c r="G23" s="93"/>
      <c r="H23" s="69"/>
    </row>
    <row r="24" spans="2:10" ht="15" x14ac:dyDescent="0.15">
      <c r="B24" s="125" t="s">
        <v>27</v>
      </c>
      <c r="C24" s="126" t="s">
        <v>20</v>
      </c>
      <c r="E24" s="4"/>
      <c r="F24" s="3"/>
      <c r="G24" s="93"/>
      <c r="H24" s="96"/>
    </row>
    <row r="25" spans="2:10" x14ac:dyDescent="0.15">
      <c r="B25" s="90"/>
      <c r="C25" s="98"/>
      <c r="E25" s="4"/>
      <c r="F25" s="3"/>
      <c r="H25" s="96"/>
    </row>
    <row r="26" spans="2:10" ht="45" x14ac:dyDescent="0.15">
      <c r="B26" s="125" t="s">
        <v>3</v>
      </c>
      <c r="C26" s="127" t="s">
        <v>24</v>
      </c>
      <c r="E26" s="116">
        <f>SUM(Details!J17)</f>
        <v>4500</v>
      </c>
      <c r="F26" s="118"/>
      <c r="H26" s="112" t="s">
        <v>101</v>
      </c>
    </row>
    <row r="27" spans="2:10" x14ac:dyDescent="0.15">
      <c r="B27" s="90"/>
      <c r="C27" s="91"/>
      <c r="E27" s="3"/>
      <c r="F27" s="7"/>
      <c r="H27" s="69"/>
    </row>
    <row r="28" spans="2:10" x14ac:dyDescent="0.15">
      <c r="B28" s="90"/>
      <c r="C28" s="91"/>
      <c r="E28" s="3"/>
      <c r="F28" s="7"/>
      <c r="H28" s="69"/>
    </row>
    <row r="29" spans="2:10" x14ac:dyDescent="0.15">
      <c r="B29" s="90"/>
      <c r="C29" s="91"/>
      <c r="E29" s="3"/>
      <c r="F29" s="3"/>
      <c r="H29" s="92"/>
    </row>
    <row r="30" spans="2:10" ht="15" x14ac:dyDescent="0.15">
      <c r="B30" s="125" t="s">
        <v>21</v>
      </c>
      <c r="C30" s="129" t="s">
        <v>34</v>
      </c>
      <c r="E30" s="4"/>
      <c r="F30" s="3"/>
      <c r="H30" s="97"/>
    </row>
    <row r="31" spans="2:10" x14ac:dyDescent="0.15">
      <c r="B31" s="90"/>
      <c r="C31" s="91"/>
      <c r="E31" s="2"/>
      <c r="F31" s="2"/>
    </row>
    <row r="32" spans="2:10" ht="60" x14ac:dyDescent="0.15">
      <c r="B32" s="125" t="s">
        <v>4</v>
      </c>
      <c r="C32" s="128" t="s">
        <v>35</v>
      </c>
      <c r="E32" s="119"/>
      <c r="F32" s="120">
        <f>SUM(Details!T17)</f>
        <v>6815</v>
      </c>
      <c r="H32" s="113" t="s">
        <v>102</v>
      </c>
    </row>
    <row r="33" spans="2:8" x14ac:dyDescent="0.15">
      <c r="B33" s="90"/>
      <c r="C33" s="91"/>
      <c r="E33" s="3"/>
      <c r="F33" s="3"/>
      <c r="H33" s="96"/>
    </row>
    <row r="34" spans="2:8" ht="45" x14ac:dyDescent="0.15">
      <c r="B34" s="125" t="s">
        <v>5</v>
      </c>
      <c r="C34" s="128" t="s">
        <v>36</v>
      </c>
      <c r="E34" s="119"/>
      <c r="F34" s="121">
        <f>SUM(Details!U17)</f>
        <v>4000</v>
      </c>
      <c r="G34" s="99"/>
      <c r="H34" s="113" t="s">
        <v>102</v>
      </c>
    </row>
    <row r="35" spans="2:8" x14ac:dyDescent="0.15">
      <c r="B35" s="90"/>
      <c r="C35" s="91"/>
      <c r="E35" s="3"/>
      <c r="F35" s="3"/>
      <c r="H35" s="96"/>
    </row>
    <row r="36" spans="2:8" ht="15" x14ac:dyDescent="0.15">
      <c r="B36" s="125" t="s">
        <v>6</v>
      </c>
      <c r="C36" s="128" t="s">
        <v>12</v>
      </c>
      <c r="E36" s="119"/>
      <c r="F36" s="121"/>
      <c r="G36" s="99"/>
      <c r="H36" s="113" t="s">
        <v>103</v>
      </c>
    </row>
    <row r="37" spans="2:8" x14ac:dyDescent="0.15">
      <c r="B37" s="90"/>
      <c r="C37" s="91"/>
      <c r="E37" s="3"/>
      <c r="F37" s="3"/>
      <c r="H37" s="96"/>
    </row>
    <row r="38" spans="2:8" ht="15" customHeight="1" x14ac:dyDescent="0.15">
      <c r="B38" s="125" t="s">
        <v>22</v>
      </c>
      <c r="C38" s="128" t="s">
        <v>13</v>
      </c>
      <c r="E38" s="119"/>
      <c r="F38" s="120">
        <f>SUM(Details!V17)</f>
        <v>1000</v>
      </c>
      <c r="H38" s="113" t="s">
        <v>102</v>
      </c>
    </row>
    <row r="39" spans="2:8" x14ac:dyDescent="0.15">
      <c r="B39" s="90"/>
      <c r="C39" s="91"/>
      <c r="E39" s="3"/>
      <c r="F39" s="3"/>
      <c r="H39" s="96"/>
    </row>
    <row r="40" spans="2:8" x14ac:dyDescent="0.15">
      <c r="B40" s="90"/>
      <c r="C40" s="91"/>
      <c r="E40" s="2"/>
      <c r="F40" s="2"/>
    </row>
    <row r="41" spans="2:8" x14ac:dyDescent="0.15">
      <c r="B41" s="100"/>
      <c r="C41" s="101"/>
      <c r="E41" s="1"/>
      <c r="F41" s="1"/>
    </row>
    <row r="42" spans="2:8" s="102" customFormat="1" ht="17" x14ac:dyDescent="0.15">
      <c r="B42" s="130" t="s">
        <v>28</v>
      </c>
      <c r="C42" s="126" t="s">
        <v>16</v>
      </c>
      <c r="E42" s="5"/>
      <c r="F42" s="5"/>
      <c r="G42" s="103"/>
      <c r="H42" s="104"/>
    </row>
    <row r="43" spans="2:8" x14ac:dyDescent="0.15">
      <c r="B43" s="81"/>
      <c r="C43" s="82"/>
      <c r="E43" s="1"/>
      <c r="F43" s="1"/>
    </row>
    <row r="44" spans="2:8" ht="15" x14ac:dyDescent="0.15">
      <c r="B44" s="125" t="s">
        <v>29</v>
      </c>
      <c r="C44" s="127" t="s">
        <v>23</v>
      </c>
      <c r="E44" s="116">
        <f>SUM(E14,E16,E18,E20,E26)</f>
        <v>27533.333333333332</v>
      </c>
      <c r="F44" s="122"/>
      <c r="H44" s="97"/>
    </row>
    <row r="45" spans="2:8" x14ac:dyDescent="0.15">
      <c r="B45" s="100"/>
      <c r="C45" s="101"/>
      <c r="E45" s="1"/>
      <c r="F45" s="1"/>
      <c r="H45" s="96"/>
    </row>
    <row r="46" spans="2:8" ht="15" x14ac:dyDescent="0.15">
      <c r="B46" s="125" t="s">
        <v>30</v>
      </c>
      <c r="C46" s="128" t="s">
        <v>18</v>
      </c>
      <c r="E46" s="119"/>
      <c r="F46" s="120">
        <f>SUM(F32,F34,F36,F38)</f>
        <v>11815</v>
      </c>
      <c r="H46" s="123"/>
    </row>
    <row r="47" spans="2:8" x14ac:dyDescent="0.15">
      <c r="B47" s="81"/>
      <c r="C47" s="82"/>
      <c r="E47" s="6"/>
      <c r="F47" s="6"/>
      <c r="H47" s="96"/>
    </row>
    <row r="48" spans="2:8" ht="15" x14ac:dyDescent="0.15">
      <c r="B48" s="125" t="s">
        <v>31</v>
      </c>
      <c r="C48" s="131" t="s">
        <v>16</v>
      </c>
      <c r="E48" s="124">
        <f>(E44-F46)</f>
        <v>15718.333333333332</v>
      </c>
      <c r="F48" s="119"/>
      <c r="H48" s="123"/>
    </row>
    <row r="49" spans="1:8" x14ac:dyDescent="0.15">
      <c r="B49" s="100"/>
      <c r="C49" s="101"/>
      <c r="E49" s="1"/>
      <c r="F49" s="1"/>
    </row>
    <row r="50" spans="1:8" x14ac:dyDescent="0.15">
      <c r="E50" s="105"/>
      <c r="F50" s="105"/>
    </row>
    <row r="51" spans="1:8" s="76" customFormat="1" ht="60" x14ac:dyDescent="0.15">
      <c r="B51" s="74"/>
      <c r="C51" s="91" t="s">
        <v>37</v>
      </c>
      <c r="D51" s="106"/>
      <c r="E51" s="107"/>
      <c r="F51" s="107"/>
      <c r="G51" s="107"/>
      <c r="H51" s="108"/>
    </row>
    <row r="52" spans="1:8" s="111" customFormat="1" x14ac:dyDescent="0.15">
      <c r="A52" s="109"/>
      <c r="B52" s="110"/>
      <c r="C52" s="91"/>
      <c r="D52" s="106"/>
      <c r="E52" s="107"/>
      <c r="F52" s="107"/>
      <c r="G52" s="107"/>
      <c r="H52" s="108"/>
    </row>
  </sheetData>
  <sheetProtection sheet="1" objects="1" scenarios="1"/>
  <mergeCells count="4">
    <mergeCell ref="B3:H3"/>
    <mergeCell ref="B5:C5"/>
    <mergeCell ref="B7:C7"/>
    <mergeCell ref="B10:C10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&amp;L&amp;D</oddFooter>
  </headerFooter>
  <ignoredErrors>
    <ignoredError sqref="B14 B12 B16 B18 B20 B24 B26 B30 B32 B34 B36 B38 B42 B44 B46 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W21"/>
  <sheetViews>
    <sheetView tabSelected="1" workbookViewId="0">
      <pane ySplit="1" topLeftCell="A2" activePane="bottomLeft" state="frozen"/>
      <selection pane="bottomLeft" activeCell="T16" sqref="T16"/>
    </sheetView>
  </sheetViews>
  <sheetFormatPr baseColWidth="10" defaultRowHeight="14" x14ac:dyDescent="0.15"/>
  <cols>
    <col min="1" max="1" width="8.33203125" customWidth="1"/>
    <col min="2" max="2" width="29.1640625" customWidth="1"/>
    <col min="3" max="4" width="15" customWidth="1"/>
    <col min="5" max="15" width="9.83203125" customWidth="1"/>
    <col min="16" max="16" width="9.83203125" style="134" customWidth="1"/>
    <col min="17" max="22" width="9.83203125" customWidth="1"/>
    <col min="23" max="23" width="59.1640625" customWidth="1"/>
  </cols>
  <sheetData>
    <row r="1" spans="1:23" ht="54" customHeight="1" thickBot="1" x14ac:dyDescent="0.2">
      <c r="A1" s="11" t="s">
        <v>38</v>
      </c>
      <c r="B1" s="12" t="s">
        <v>42</v>
      </c>
      <c r="C1" s="12" t="s">
        <v>43</v>
      </c>
      <c r="D1" s="13" t="s">
        <v>44</v>
      </c>
      <c r="E1" s="16" t="s">
        <v>45</v>
      </c>
      <c r="F1" s="13" t="s">
        <v>46</v>
      </c>
      <c r="G1" s="137" t="s">
        <v>47</v>
      </c>
      <c r="H1" s="16" t="s">
        <v>48</v>
      </c>
      <c r="I1" s="16" t="s">
        <v>49</v>
      </c>
      <c r="J1" s="16" t="s">
        <v>50</v>
      </c>
      <c r="K1" s="15" t="s">
        <v>51</v>
      </c>
      <c r="L1" s="15" t="s">
        <v>52</v>
      </c>
      <c r="M1" s="13" t="s">
        <v>53</v>
      </c>
      <c r="N1" s="15" t="s">
        <v>54</v>
      </c>
      <c r="O1" s="15" t="s">
        <v>98</v>
      </c>
      <c r="P1" s="15" t="s">
        <v>104</v>
      </c>
      <c r="Q1" s="15" t="s">
        <v>106</v>
      </c>
      <c r="R1" s="13" t="s">
        <v>55</v>
      </c>
      <c r="S1" s="13" t="s">
        <v>56</v>
      </c>
      <c r="T1" s="14" t="s">
        <v>57</v>
      </c>
      <c r="U1" s="14" t="s">
        <v>58</v>
      </c>
      <c r="V1" s="14" t="s">
        <v>59</v>
      </c>
      <c r="W1" s="17" t="s">
        <v>60</v>
      </c>
    </row>
    <row r="2" spans="1:23" s="8" customFormat="1" ht="14" customHeight="1" x14ac:dyDescent="0.15">
      <c r="A2" s="18" t="s">
        <v>61</v>
      </c>
      <c r="B2" s="19" t="s">
        <v>62</v>
      </c>
      <c r="C2" s="19" t="s">
        <v>63</v>
      </c>
      <c r="D2" s="20" t="s">
        <v>64</v>
      </c>
      <c r="E2" s="26">
        <v>0</v>
      </c>
      <c r="F2" s="22">
        <v>0</v>
      </c>
      <c r="G2" s="59">
        <f>SUM(F2)*2/3</f>
        <v>0</v>
      </c>
      <c r="H2" s="60"/>
      <c r="I2" s="60"/>
      <c r="J2" s="60"/>
      <c r="K2" s="23"/>
      <c r="L2" s="23"/>
      <c r="M2" s="24"/>
      <c r="N2" s="25"/>
      <c r="O2" s="22"/>
      <c r="P2" s="132"/>
      <c r="Q2" s="22"/>
      <c r="R2" s="22"/>
      <c r="S2" s="22"/>
      <c r="T2" s="135">
        <f t="shared" ref="T2:T16" si="0">SUM(K2:L2,N2:S2)</f>
        <v>0</v>
      </c>
      <c r="U2" s="21"/>
      <c r="V2" s="21"/>
      <c r="W2" s="27"/>
    </row>
    <row r="3" spans="1:23" s="9" customFormat="1" x14ac:dyDescent="0.15">
      <c r="A3" s="28" t="s">
        <v>65</v>
      </c>
      <c r="B3" s="29" t="s">
        <v>66</v>
      </c>
      <c r="C3" s="29" t="s">
        <v>63</v>
      </c>
      <c r="D3" s="30" t="s">
        <v>67</v>
      </c>
      <c r="E3" s="35">
        <v>500</v>
      </c>
      <c r="F3" s="32">
        <v>300</v>
      </c>
      <c r="G3" s="59">
        <f>SUM(F3)*2/3</f>
        <v>200</v>
      </c>
      <c r="H3" s="62"/>
      <c r="I3" s="62"/>
      <c r="J3" s="62"/>
      <c r="K3" s="33"/>
      <c r="L3" s="33"/>
      <c r="M3" s="33"/>
      <c r="N3" s="34"/>
      <c r="O3" s="32"/>
      <c r="P3" s="133"/>
      <c r="Q3" s="32"/>
      <c r="R3" s="32"/>
      <c r="S3" s="32"/>
      <c r="T3" s="136">
        <f t="shared" si="0"/>
        <v>0</v>
      </c>
      <c r="U3" s="31"/>
      <c r="V3" s="31"/>
      <c r="W3" s="36" t="s">
        <v>68</v>
      </c>
    </row>
    <row r="4" spans="1:23" s="9" customFormat="1" x14ac:dyDescent="0.15">
      <c r="A4" s="28" t="s">
        <v>69</v>
      </c>
      <c r="B4" s="29" t="s">
        <v>70</v>
      </c>
      <c r="C4" s="29" t="s">
        <v>63</v>
      </c>
      <c r="D4" s="30" t="s">
        <v>71</v>
      </c>
      <c r="E4" s="57">
        <v>1000</v>
      </c>
      <c r="F4" s="37">
        <v>500</v>
      </c>
      <c r="G4" s="59">
        <f>SUM(F4)*2/3</f>
        <v>333.33333333333331</v>
      </c>
      <c r="H4" s="63"/>
      <c r="I4" s="63"/>
      <c r="J4" s="63"/>
      <c r="K4" s="33">
        <v>1500</v>
      </c>
      <c r="L4" s="33">
        <v>300</v>
      </c>
      <c r="M4" s="33">
        <v>3</v>
      </c>
      <c r="N4" s="34">
        <f>SUM(M4)*25</f>
        <v>75</v>
      </c>
      <c r="O4" s="37"/>
      <c r="P4" s="34"/>
      <c r="Q4" s="37">
        <v>100</v>
      </c>
      <c r="R4" s="37">
        <f>SUM(E4*0.08)</f>
        <v>80</v>
      </c>
      <c r="S4" s="37">
        <f>SUM(K4*0.12)</f>
        <v>180</v>
      </c>
      <c r="T4" s="136">
        <f t="shared" si="0"/>
        <v>2235</v>
      </c>
      <c r="U4" s="31"/>
      <c r="V4" s="31"/>
      <c r="W4" s="38"/>
    </row>
    <row r="5" spans="1:23" s="9" customFormat="1" x14ac:dyDescent="0.15">
      <c r="A5" s="28" t="s">
        <v>61</v>
      </c>
      <c r="B5" s="39" t="s">
        <v>72</v>
      </c>
      <c r="C5" s="29" t="s">
        <v>63</v>
      </c>
      <c r="D5" s="30" t="s">
        <v>73</v>
      </c>
      <c r="E5" s="57">
        <v>1000</v>
      </c>
      <c r="F5" s="37">
        <v>500</v>
      </c>
      <c r="G5" s="59">
        <f>SUM(F5)*2/3</f>
        <v>333.33333333333331</v>
      </c>
      <c r="H5" s="63"/>
      <c r="I5" s="63"/>
      <c r="J5" s="63"/>
      <c r="K5" s="33">
        <v>1500</v>
      </c>
      <c r="L5" s="33"/>
      <c r="M5" s="33">
        <v>4</v>
      </c>
      <c r="N5" s="34">
        <f>SUM(M5)*25</f>
        <v>100</v>
      </c>
      <c r="O5" s="37">
        <v>300</v>
      </c>
      <c r="P5" s="34"/>
      <c r="Q5" s="37"/>
      <c r="R5" s="37">
        <f>SUM(E5*0.08)</f>
        <v>80</v>
      </c>
      <c r="S5" s="37"/>
      <c r="T5" s="136">
        <f t="shared" si="0"/>
        <v>1980</v>
      </c>
      <c r="U5" s="31"/>
      <c r="V5" s="31"/>
      <c r="W5" s="38"/>
    </row>
    <row r="6" spans="1:23" s="9" customFormat="1" x14ac:dyDescent="0.15">
      <c r="A6" s="28" t="s">
        <v>65</v>
      </c>
      <c r="B6" s="29" t="s">
        <v>74</v>
      </c>
      <c r="C6" s="29" t="s">
        <v>75</v>
      </c>
      <c r="D6" s="30" t="s">
        <v>71</v>
      </c>
      <c r="E6" s="57"/>
      <c r="F6" s="37">
        <v>1000</v>
      </c>
      <c r="G6" s="59">
        <f>SUM(F6)*2/3</f>
        <v>666.66666666666663</v>
      </c>
      <c r="H6" s="63">
        <v>1000</v>
      </c>
      <c r="I6" s="63"/>
      <c r="J6" s="63"/>
      <c r="K6" s="33"/>
      <c r="L6" s="33"/>
      <c r="M6" s="33"/>
      <c r="N6" s="34"/>
      <c r="O6" s="37"/>
      <c r="P6" s="34"/>
      <c r="Q6" s="37"/>
      <c r="R6" s="37"/>
      <c r="S6" s="37"/>
      <c r="T6" s="136">
        <f t="shared" si="0"/>
        <v>0</v>
      </c>
      <c r="U6" s="31"/>
      <c r="V6" s="31"/>
      <c r="W6" s="38"/>
    </row>
    <row r="7" spans="1:23" s="9" customFormat="1" x14ac:dyDescent="0.15">
      <c r="A7" s="28" t="s">
        <v>69</v>
      </c>
      <c r="B7" s="29" t="s">
        <v>76</v>
      </c>
      <c r="C7" s="29" t="s">
        <v>77</v>
      </c>
      <c r="D7" s="30" t="s">
        <v>71</v>
      </c>
      <c r="E7" s="57"/>
      <c r="F7" s="37"/>
      <c r="G7" s="59">
        <f>SUM(F7)*2/3</f>
        <v>0</v>
      </c>
      <c r="H7" s="63">
        <v>1000</v>
      </c>
      <c r="I7" s="63"/>
      <c r="J7" s="63"/>
      <c r="K7" s="33"/>
      <c r="L7" s="33"/>
      <c r="M7" s="33"/>
      <c r="N7" s="34"/>
      <c r="O7" s="37">
        <v>600</v>
      </c>
      <c r="P7" s="34"/>
      <c r="Q7" s="37"/>
      <c r="R7" s="37"/>
      <c r="S7" s="37"/>
      <c r="T7" s="136">
        <f t="shared" si="0"/>
        <v>600</v>
      </c>
      <c r="U7" s="31"/>
      <c r="V7" s="31"/>
      <c r="W7" s="38"/>
    </row>
    <row r="8" spans="1:23" s="9" customFormat="1" x14ac:dyDescent="0.15">
      <c r="A8" s="28"/>
      <c r="B8" s="29" t="s">
        <v>78</v>
      </c>
      <c r="C8" s="29" t="s">
        <v>79</v>
      </c>
      <c r="D8" s="30" t="s">
        <v>80</v>
      </c>
      <c r="E8" s="57"/>
      <c r="F8" s="37"/>
      <c r="G8" s="61"/>
      <c r="H8" s="63"/>
      <c r="I8" s="63">
        <v>10000</v>
      </c>
      <c r="J8" s="63"/>
      <c r="K8" s="33"/>
      <c r="L8" s="33"/>
      <c r="M8" s="33"/>
      <c r="N8" s="34"/>
      <c r="O8" s="37"/>
      <c r="P8" s="34"/>
      <c r="Q8" s="37"/>
      <c r="R8" s="37"/>
      <c r="S8" s="37"/>
      <c r="T8" s="136">
        <f t="shared" si="0"/>
        <v>0</v>
      </c>
      <c r="U8" s="31"/>
      <c r="V8" s="31"/>
      <c r="W8" s="38"/>
    </row>
    <row r="9" spans="1:23" s="9" customFormat="1" x14ac:dyDescent="0.15">
      <c r="A9" s="28"/>
      <c r="B9" s="29" t="s">
        <v>81</v>
      </c>
      <c r="C9" s="29" t="s">
        <v>79</v>
      </c>
      <c r="D9" s="30" t="s">
        <v>80</v>
      </c>
      <c r="E9" s="57"/>
      <c r="F9" s="37"/>
      <c r="G9" s="61"/>
      <c r="H9" s="63"/>
      <c r="I9" s="63">
        <v>5000</v>
      </c>
      <c r="J9" s="63"/>
      <c r="K9" s="33"/>
      <c r="L9" s="33"/>
      <c r="M9" s="33"/>
      <c r="N9" s="34"/>
      <c r="O9" s="37"/>
      <c r="P9" s="34"/>
      <c r="Q9" s="37"/>
      <c r="R9" s="37"/>
      <c r="S9" s="37"/>
      <c r="T9" s="136">
        <f t="shared" si="0"/>
        <v>0</v>
      </c>
      <c r="U9" s="31"/>
      <c r="V9" s="31"/>
      <c r="W9" s="38"/>
    </row>
    <row r="10" spans="1:23" s="9" customFormat="1" x14ac:dyDescent="0.15">
      <c r="A10" s="28"/>
      <c r="B10" s="39" t="s">
        <v>82</v>
      </c>
      <c r="C10" s="39" t="s">
        <v>79</v>
      </c>
      <c r="D10" s="40" t="s">
        <v>83</v>
      </c>
      <c r="E10" s="57"/>
      <c r="F10" s="37"/>
      <c r="G10" s="61"/>
      <c r="H10" s="63"/>
      <c r="I10" s="63">
        <v>2000</v>
      </c>
      <c r="J10" s="63"/>
      <c r="K10" s="33"/>
      <c r="L10" s="33"/>
      <c r="M10" s="33"/>
      <c r="N10" s="34"/>
      <c r="O10" s="37"/>
      <c r="P10" s="34"/>
      <c r="Q10" s="37"/>
      <c r="R10" s="37"/>
      <c r="S10" s="41"/>
      <c r="T10" s="136">
        <f t="shared" si="0"/>
        <v>0</v>
      </c>
      <c r="U10" s="31"/>
      <c r="V10" s="31"/>
      <c r="W10" s="38"/>
    </row>
    <row r="11" spans="1:23" s="9" customFormat="1" x14ac:dyDescent="0.15">
      <c r="A11" s="28"/>
      <c r="B11" s="39" t="s">
        <v>84</v>
      </c>
      <c r="C11" s="39" t="s">
        <v>39</v>
      </c>
      <c r="D11" s="40" t="s">
        <v>85</v>
      </c>
      <c r="E11" s="57"/>
      <c r="F11" s="37"/>
      <c r="G11" s="61"/>
      <c r="H11" s="63"/>
      <c r="I11" s="63"/>
      <c r="J11" s="63">
        <v>500</v>
      </c>
      <c r="K11" s="33"/>
      <c r="L11" s="33"/>
      <c r="M11" s="33"/>
      <c r="N11" s="34"/>
      <c r="O11" s="37"/>
      <c r="P11" s="34"/>
      <c r="Q11" s="37"/>
      <c r="R11" s="37"/>
      <c r="S11" s="41"/>
      <c r="T11" s="136">
        <f t="shared" si="0"/>
        <v>0</v>
      </c>
      <c r="U11" s="31"/>
      <c r="V11" s="31"/>
      <c r="W11" s="38"/>
    </row>
    <row r="12" spans="1:23" s="9" customFormat="1" x14ac:dyDescent="0.15">
      <c r="A12" s="28"/>
      <c r="B12" s="39" t="s">
        <v>86</v>
      </c>
      <c r="C12" s="39" t="s">
        <v>39</v>
      </c>
      <c r="D12" s="40" t="s">
        <v>87</v>
      </c>
      <c r="E12" s="57"/>
      <c r="F12" s="37"/>
      <c r="G12" s="61"/>
      <c r="H12" s="63"/>
      <c r="I12" s="63"/>
      <c r="J12" s="63">
        <v>4000</v>
      </c>
      <c r="K12" s="33"/>
      <c r="L12" s="33"/>
      <c r="M12" s="33"/>
      <c r="N12" s="34"/>
      <c r="O12" s="37"/>
      <c r="P12" s="34"/>
      <c r="Q12" s="37"/>
      <c r="R12" s="37"/>
      <c r="S12" s="41"/>
      <c r="T12" s="136">
        <f t="shared" si="0"/>
        <v>0</v>
      </c>
      <c r="U12" s="31"/>
      <c r="V12" s="31"/>
      <c r="W12" s="38" t="s">
        <v>100</v>
      </c>
    </row>
    <row r="13" spans="1:23" s="9" customFormat="1" x14ac:dyDescent="0.15">
      <c r="A13" s="28" t="s">
        <v>88</v>
      </c>
      <c r="B13" s="39" t="s">
        <v>89</v>
      </c>
      <c r="C13" s="39" t="s">
        <v>57</v>
      </c>
      <c r="D13" s="40" t="s">
        <v>80</v>
      </c>
      <c r="E13" s="57"/>
      <c r="F13" s="37"/>
      <c r="G13" s="61"/>
      <c r="H13" s="63"/>
      <c r="I13" s="63"/>
      <c r="J13" s="63"/>
      <c r="K13" s="33"/>
      <c r="L13" s="33"/>
      <c r="M13" s="33"/>
      <c r="N13" s="34"/>
      <c r="O13" s="37"/>
      <c r="P13" s="34"/>
      <c r="Q13" s="37">
        <v>1000</v>
      </c>
      <c r="R13" s="37"/>
      <c r="S13" s="41"/>
      <c r="T13" s="136">
        <f t="shared" si="0"/>
        <v>1000</v>
      </c>
      <c r="U13" s="31"/>
      <c r="V13" s="31"/>
      <c r="W13" s="38" t="s">
        <v>99</v>
      </c>
    </row>
    <row r="14" spans="1:23" s="9" customFormat="1" x14ac:dyDescent="0.15">
      <c r="A14" s="28" t="s">
        <v>90</v>
      </c>
      <c r="B14" s="39" t="s">
        <v>91</v>
      </c>
      <c r="C14" s="39" t="s">
        <v>92</v>
      </c>
      <c r="D14" s="40" t="s">
        <v>93</v>
      </c>
      <c r="E14" s="57"/>
      <c r="F14" s="37"/>
      <c r="G14" s="61"/>
      <c r="H14" s="63"/>
      <c r="I14" s="63"/>
      <c r="J14" s="63"/>
      <c r="K14" s="33"/>
      <c r="L14" s="33"/>
      <c r="M14" s="33"/>
      <c r="N14" s="34"/>
      <c r="O14" s="37"/>
      <c r="P14" s="34">
        <f>SUM(U14)/4</f>
        <v>1000</v>
      </c>
      <c r="Q14" s="37"/>
      <c r="R14" s="37"/>
      <c r="S14" s="41"/>
      <c r="T14" s="136">
        <f t="shared" si="0"/>
        <v>1000</v>
      </c>
      <c r="U14" s="67">
        <v>4000</v>
      </c>
      <c r="V14" s="67"/>
      <c r="W14" s="38"/>
    </row>
    <row r="15" spans="1:23" s="9" customFormat="1" x14ac:dyDescent="0.15">
      <c r="A15" s="28"/>
      <c r="B15" s="39" t="s">
        <v>94</v>
      </c>
      <c r="C15" s="39" t="s">
        <v>92</v>
      </c>
      <c r="D15" s="40" t="s">
        <v>95</v>
      </c>
      <c r="E15" s="57"/>
      <c r="F15" s="37"/>
      <c r="G15" s="64"/>
      <c r="H15" s="63"/>
      <c r="I15" s="63"/>
      <c r="J15" s="63"/>
      <c r="K15" s="33"/>
      <c r="L15" s="33"/>
      <c r="M15" s="33"/>
      <c r="N15" s="34"/>
      <c r="O15" s="37"/>
      <c r="P15" s="34"/>
      <c r="Q15" s="37"/>
      <c r="R15" s="37"/>
      <c r="S15" s="41"/>
      <c r="T15" s="136">
        <f t="shared" si="0"/>
        <v>0</v>
      </c>
      <c r="U15" s="67"/>
      <c r="V15" s="67">
        <v>1000</v>
      </c>
      <c r="W15" s="38"/>
    </row>
    <row r="16" spans="1:23" s="9" customFormat="1" ht="15" thickBot="1" x14ac:dyDescent="0.2">
      <c r="A16" s="42"/>
      <c r="B16" s="43"/>
      <c r="C16" s="43"/>
      <c r="D16" s="44"/>
      <c r="E16" s="58"/>
      <c r="F16" s="45"/>
      <c r="G16" s="65"/>
      <c r="H16" s="66"/>
      <c r="I16" s="66"/>
      <c r="J16" s="66"/>
      <c r="K16" s="46"/>
      <c r="L16" s="46"/>
      <c r="M16" s="46"/>
      <c r="N16" s="47"/>
      <c r="O16" s="45"/>
      <c r="P16" s="47"/>
      <c r="Q16" s="45"/>
      <c r="R16" s="45"/>
      <c r="S16" s="48"/>
      <c r="T16" s="136"/>
      <c r="U16" s="68"/>
      <c r="V16" s="68"/>
      <c r="W16" s="49"/>
    </row>
    <row r="17" spans="1:23" s="9" customFormat="1" thickBot="1" x14ac:dyDescent="0.2">
      <c r="A17" s="50" t="s">
        <v>96</v>
      </c>
      <c r="B17" s="51" t="s">
        <v>97</v>
      </c>
      <c r="C17" s="51"/>
      <c r="D17" s="52"/>
      <c r="E17" s="55">
        <f t="shared" ref="E17:L17" si="1">SUM(E2:E16)</f>
        <v>2500</v>
      </c>
      <c r="F17" s="54">
        <f t="shared" si="1"/>
        <v>2300</v>
      </c>
      <c r="G17" s="55">
        <f t="shared" si="1"/>
        <v>1533.333333333333</v>
      </c>
      <c r="H17" s="55">
        <f t="shared" si="1"/>
        <v>2000</v>
      </c>
      <c r="I17" s="55">
        <f t="shared" si="1"/>
        <v>17000</v>
      </c>
      <c r="J17" s="55">
        <f t="shared" si="1"/>
        <v>4500</v>
      </c>
      <c r="K17" s="54">
        <f t="shared" si="1"/>
        <v>3000</v>
      </c>
      <c r="L17" s="54">
        <f t="shared" si="1"/>
        <v>300</v>
      </c>
      <c r="M17" s="54"/>
      <c r="N17" s="54">
        <f t="shared" ref="N17:V17" si="2">SUM(N2:N16)</f>
        <v>175</v>
      </c>
      <c r="O17" s="54">
        <f t="shared" si="2"/>
        <v>900</v>
      </c>
      <c r="P17" s="54">
        <f t="shared" si="2"/>
        <v>1000</v>
      </c>
      <c r="Q17" s="54">
        <f t="shared" si="2"/>
        <v>1100</v>
      </c>
      <c r="R17" s="54">
        <f t="shared" si="2"/>
        <v>160</v>
      </c>
      <c r="S17" s="54">
        <f t="shared" si="2"/>
        <v>180</v>
      </c>
      <c r="T17" s="53">
        <f t="shared" si="2"/>
        <v>6815</v>
      </c>
      <c r="U17" s="53">
        <f t="shared" si="2"/>
        <v>4000</v>
      </c>
      <c r="V17" s="53">
        <f t="shared" si="2"/>
        <v>1000</v>
      </c>
      <c r="W17" s="56"/>
    </row>
    <row r="19" spans="1:23" x14ac:dyDescent="0.15">
      <c r="A19" t="s">
        <v>105</v>
      </c>
    </row>
    <row r="21" spans="1:23" x14ac:dyDescent="0.15">
      <c r="A21" s="10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</sheetData>
  <pageMargins left="0.7" right="0.7" top="0.78740157499999996" bottom="0.78740157499999996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E54" sqref="E54"/>
    </sheetView>
  </sheetViews>
  <sheetFormatPr baseColWidth="10" defaultRowHeight="14" x14ac:dyDescent="0.15"/>
  <sheetData/>
  <sheetProtection sheet="1" objects="1" scenarios="1"/>
  <pageMargins left="0.7" right="0.7" top="0.78740157499999996" bottom="0.78740157499999996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Zusammenzug</vt:lpstr>
      <vt:lpstr>Details</vt:lpstr>
      <vt:lpstr>Erläuternde Grafik</vt:lpstr>
    </vt:vector>
  </TitlesOfParts>
  <Manager/>
  <Company>SDJ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Suisse Diagonales Jazz</dc:creator>
  <cp:keywords/>
  <dc:description/>
  <cp:lastModifiedBy>Microsoft Office User</cp:lastModifiedBy>
  <cp:lastPrinted>2020-04-24T14:54:13Z</cp:lastPrinted>
  <dcterms:created xsi:type="dcterms:W3CDTF">2009-11-10T15:30:15Z</dcterms:created>
  <dcterms:modified xsi:type="dcterms:W3CDTF">2020-04-29T15:45:18Z</dcterms:modified>
  <cp:category/>
  <cp:version>1.0</cp:version>
</cp:coreProperties>
</file>